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centralenergyfund.sharepoint.com/sites/Procurement/Procurement Operational 20252026/Above 1 000 000 transactions/SANPC Project List/RFP- civil service for period of three years or 36 months/For Issue/"/>
    </mc:Choice>
  </mc:AlternateContent>
  <xr:revisionPtr revIDLastSave="0" documentId="8_{A9DA8963-9181-404E-BBD4-CA6F9A0647A8}" xr6:coauthVersionLast="47" xr6:coauthVersionMax="47" xr10:uidLastSave="{00000000-0000-0000-0000-000000000000}"/>
  <bookViews>
    <workbookView xWindow="28680" yWindow="-120" windowWidth="29040" windowHeight="15720" xr2:uid="{37ABDEB8-C08C-4DDB-98CF-1478B8E803AD}"/>
  </bookViews>
  <sheets>
    <sheet name="Cost Breakdown" sheetId="2" r:id="rId1"/>
  </sheets>
  <definedNames>
    <definedName name="_xlnm.Print_Area" localSheetId="0">'Cost Breakdown'!$A$4:$O$75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2" l="1"/>
  <c r="O64" i="2" s="1"/>
  <c r="N63" i="2"/>
  <c r="N64" i="2" s="1"/>
  <c r="L13" i="2"/>
  <c r="M13" i="2" s="1"/>
  <c r="L14" i="2"/>
  <c r="M14" i="2" s="1"/>
  <c r="L15" i="2"/>
  <c r="M15" i="2" s="1"/>
  <c r="L16" i="2"/>
  <c r="M16" i="2" s="1"/>
  <c r="L47" i="2" l="1"/>
  <c r="M47" i="2" s="1"/>
  <c r="L48" i="2"/>
  <c r="M48" i="2" s="1"/>
  <c r="L49" i="2"/>
  <c r="M49" i="2" s="1"/>
  <c r="L50" i="2"/>
  <c r="M50" i="2" s="1"/>
  <c r="L51" i="2"/>
  <c r="M51" i="2" s="1"/>
  <c r="L52" i="2"/>
  <c r="M52" i="2" s="1"/>
  <c r="L53" i="2"/>
  <c r="M53" i="2" s="1"/>
  <c r="L54" i="2"/>
  <c r="M54" i="2" s="1"/>
  <c r="L55" i="2"/>
  <c r="M55" i="2" s="1"/>
  <c r="L56" i="2"/>
  <c r="M56" i="2" s="1"/>
  <c r="L57" i="2"/>
  <c r="M57" i="2" s="1"/>
  <c r="L58" i="2"/>
  <c r="M58" i="2" s="1"/>
  <c r="L44" i="2"/>
  <c r="M44" i="2" s="1"/>
  <c r="L12" i="2"/>
  <c r="M12" i="2" s="1"/>
  <c r="M17" i="2" s="1"/>
  <c r="J40" i="2"/>
  <c r="I40" i="2"/>
  <c r="H40" i="2"/>
  <c r="G40" i="2"/>
  <c r="J39" i="2"/>
  <c r="I39" i="2"/>
  <c r="H39" i="2"/>
  <c r="G39" i="2"/>
  <c r="J38" i="2"/>
  <c r="I38" i="2"/>
  <c r="H38" i="2"/>
  <c r="G38" i="2"/>
  <c r="J37" i="2"/>
  <c r="I37" i="2"/>
  <c r="H37" i="2"/>
  <c r="G37" i="2"/>
  <c r="J36" i="2"/>
  <c r="I36" i="2"/>
  <c r="H36" i="2"/>
  <c r="G36" i="2"/>
  <c r="J35" i="2"/>
  <c r="I35" i="2"/>
  <c r="H35" i="2"/>
  <c r="G35" i="2"/>
  <c r="J34" i="2"/>
  <c r="I34" i="2"/>
  <c r="H34" i="2"/>
  <c r="G34" i="2"/>
  <c r="J33" i="2"/>
  <c r="I33" i="2"/>
  <c r="H33" i="2"/>
  <c r="G33" i="2"/>
  <c r="J32" i="2"/>
  <c r="I32" i="2"/>
  <c r="H32" i="2"/>
  <c r="G32" i="2"/>
  <c r="J31" i="2"/>
  <c r="I31" i="2"/>
  <c r="H31" i="2"/>
  <c r="G31" i="2"/>
  <c r="J30" i="2"/>
  <c r="I30" i="2"/>
  <c r="H30" i="2"/>
  <c r="G30" i="2"/>
  <c r="J26" i="2"/>
  <c r="I26" i="2"/>
  <c r="H26" i="2"/>
  <c r="G26" i="2"/>
  <c r="J25" i="2"/>
  <c r="I25" i="2"/>
  <c r="H25" i="2"/>
  <c r="G25" i="2"/>
  <c r="J24" i="2"/>
  <c r="I24" i="2"/>
  <c r="H24" i="2"/>
  <c r="G24" i="2"/>
  <c r="J23" i="2"/>
  <c r="I23" i="2"/>
  <c r="H23" i="2"/>
  <c r="G23" i="2"/>
  <c r="J22" i="2"/>
  <c r="I22" i="2"/>
  <c r="H22" i="2"/>
  <c r="G22" i="2"/>
  <c r="J21" i="2"/>
  <c r="I21" i="2"/>
  <c r="H21" i="2"/>
  <c r="G21" i="2"/>
  <c r="L22" i="2" l="1"/>
  <c r="M22" i="2" s="1"/>
  <c r="L26" i="2"/>
  <c r="M26" i="2" s="1"/>
  <c r="L39" i="2"/>
  <c r="M39" i="2" s="1"/>
  <c r="L24" i="2"/>
  <c r="M24" i="2" s="1"/>
  <c r="L35" i="2"/>
  <c r="M35" i="2" s="1"/>
  <c r="L37" i="2"/>
  <c r="M37" i="2" s="1"/>
  <c r="L33" i="2"/>
  <c r="M33" i="2" s="1"/>
  <c r="L46" i="2"/>
  <c r="M46" i="2" s="1"/>
  <c r="L45" i="2"/>
  <c r="L23" i="2"/>
  <c r="M23" i="2" s="1"/>
  <c r="L32" i="2"/>
  <c r="M32" i="2" s="1"/>
  <c r="L34" i="2"/>
  <c r="M34" i="2" s="1"/>
  <c r="L36" i="2"/>
  <c r="M36" i="2" s="1"/>
  <c r="L38" i="2"/>
  <c r="M38" i="2" s="1"/>
  <c r="L40" i="2"/>
  <c r="M40" i="2" s="1"/>
  <c r="L30" i="2"/>
  <c r="M30" i="2" s="1"/>
  <c r="L31" i="2"/>
  <c r="M31" i="2" s="1"/>
  <c r="L21" i="2"/>
  <c r="M21" i="2" s="1"/>
  <c r="L25" i="2"/>
  <c r="M25" i="2" s="1"/>
  <c r="L17" i="2"/>
  <c r="L59" i="2" l="1"/>
  <c r="M45" i="2"/>
  <c r="M59" i="2" s="1"/>
  <c r="M41" i="2"/>
  <c r="M27" i="2"/>
  <c r="L41" i="2"/>
  <c r="L27" i="2"/>
  <c r="M60" i="2" l="1"/>
  <c r="L60" i="2"/>
  <c r="L62" i="2" s="1"/>
  <c r="M62" i="2" s="1"/>
  <c r="L63" i="2" l="1"/>
  <c r="M63" i="2" s="1"/>
  <c r="M64" i="2" s="1"/>
  <c r="L64" i="2" l="1"/>
  <c r="O65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<sst xmlns="http://schemas.openxmlformats.org/spreadsheetml/2006/main" count="144" uniqueCount="110">
  <si>
    <t xml:space="preserve">Item No </t>
  </si>
  <si>
    <t>Manpower</t>
  </si>
  <si>
    <t>QTY</t>
  </si>
  <si>
    <t xml:space="preserve">Unit </t>
  </si>
  <si>
    <t xml:space="preserve">Total Per line items </t>
  </si>
  <si>
    <t>1.2</t>
  </si>
  <si>
    <t xml:space="preserve">SUBTOTAL </t>
  </si>
  <si>
    <t xml:space="preserve">VAT </t>
  </si>
  <si>
    <t xml:space="preserve">TOTAL CONTRACT AMOUNT INCL VAT  </t>
  </si>
  <si>
    <t>1.3</t>
  </si>
  <si>
    <t>1.5</t>
  </si>
  <si>
    <t xml:space="preserve">NOTE: The calculation of this contract value is for internal </t>
  </si>
  <si>
    <t xml:space="preserve">contract mangement purposes only. This amount is not a </t>
  </si>
  <si>
    <t xml:space="preserve">guarantee of allocated work and is by no means to be </t>
  </si>
  <si>
    <t>considered an actual and definite value of the service.</t>
  </si>
  <si>
    <t>SANPC Refinery accepts no liability for the accuracy of the quantities and will not entertain any claims in this regard.</t>
  </si>
  <si>
    <t>1.1</t>
  </si>
  <si>
    <t xml:space="preserve">Commercial  Bid Breakdown Pricing and bill of quantities </t>
  </si>
  <si>
    <t>2.1</t>
  </si>
  <si>
    <t>2.2</t>
  </si>
  <si>
    <t>1.4</t>
  </si>
  <si>
    <t>2.3</t>
  </si>
  <si>
    <t>2.4</t>
  </si>
  <si>
    <t>Site Manager</t>
  </si>
  <si>
    <t>Foreman</t>
  </si>
  <si>
    <t>Site Supervisor</t>
  </si>
  <si>
    <t>Site Engineer</t>
  </si>
  <si>
    <t>QS</t>
  </si>
  <si>
    <t>Site Clerk</t>
  </si>
  <si>
    <t>Safety Watcher</t>
  </si>
  <si>
    <t>Charge Hand</t>
  </si>
  <si>
    <t>Artisan Carpenter</t>
  </si>
  <si>
    <t>Artisan Bricklayer</t>
  </si>
  <si>
    <t>Skilled Worker</t>
  </si>
  <si>
    <t>Storeman</t>
  </si>
  <si>
    <t>Driver/Operator</t>
  </si>
  <si>
    <t>Rate/Hour</t>
  </si>
  <si>
    <t>Semi Skilled Worker</t>
  </si>
  <si>
    <t>General Worker</t>
  </si>
  <si>
    <t>Rate /Hour</t>
  </si>
  <si>
    <t>Benefits &amp; Burdens</t>
  </si>
  <si>
    <t>Overheards</t>
  </si>
  <si>
    <t>Profits %</t>
  </si>
  <si>
    <t>Small Tools &amp; Expandables</t>
  </si>
  <si>
    <t>Profressional Civil Engineer</t>
  </si>
  <si>
    <t xml:space="preserve">Civil Equipment </t>
  </si>
  <si>
    <t>2.5</t>
  </si>
  <si>
    <t>Compactor's - Bomag ( Bomag 65)</t>
  </si>
  <si>
    <t>Compactor's - Plate (Wacker)</t>
  </si>
  <si>
    <t>Compressors 180 CFM</t>
  </si>
  <si>
    <t>Paving Breaker(Incl,Hose) TE500</t>
  </si>
  <si>
    <t>Jack Hammer(Inc.Hose) TE1500</t>
  </si>
  <si>
    <t>Electric Breaker TE700</t>
  </si>
  <si>
    <t>Concrete Vibrator (48 Inch)</t>
  </si>
  <si>
    <t>Concrete Dumper(0.5 m3)</t>
  </si>
  <si>
    <t>Water pump (2 Inch)</t>
  </si>
  <si>
    <t>Bobcat-Skidteer (S590)</t>
  </si>
  <si>
    <t>TLB (4 X4)</t>
  </si>
  <si>
    <t>Tipper truck (4tons)</t>
  </si>
  <si>
    <t>Tipper truck (10tons)</t>
  </si>
  <si>
    <t>Flatbed truck (7 tons)</t>
  </si>
  <si>
    <t>Contractual requirements</t>
  </si>
  <si>
    <t>Monthly</t>
  </si>
  <si>
    <t>Contractors Facilities</t>
  </si>
  <si>
    <t xml:space="preserve">Tools and Equipment </t>
  </si>
  <si>
    <t>Company and Head Costs</t>
  </si>
  <si>
    <t>PPE (Overalls and boots)</t>
  </si>
  <si>
    <t>Half yearly</t>
  </si>
  <si>
    <t>P&amp; G</t>
  </si>
  <si>
    <t>P &amp; G Total Cost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</si>
  <si>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</si>
  <si>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</si>
  <si>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</si>
  <si>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</si>
  <si>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</si>
  <si>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</si>
  <si>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</si>
  <si>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</si>
  <si>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</si>
  <si>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</si>
  <si>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</si>
  <si>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QA/QC Officer</t>
  </si>
  <si>
    <t>Civil Labour ( Indirect Field Labour)</t>
  </si>
  <si>
    <t>Civil Labour (Direct Field Labour)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</si>
  <si>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</si>
  <si>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</si>
  <si>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</si>
  <si>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</si>
  <si>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</si>
  <si>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</si>
  <si>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</si>
  <si>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</si>
  <si>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</si>
  <si>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</si>
  <si>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</si>
  <si>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</si>
  <si>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</si>
  <si>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</si>
  <si>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</si>
  <si>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 xml:space="preserve">Indirect Field Labour Cost </t>
  </si>
  <si>
    <t>Direct Field Labour</t>
  </si>
  <si>
    <t>Civil Equipment Cost</t>
  </si>
  <si>
    <t>Civil Materials &amp; Consumables</t>
  </si>
  <si>
    <t>2.6</t>
  </si>
  <si>
    <r>
      <t>Concrete mixer (0.5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</si>
  <si>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TOTAL FOR 3 YEARS</t>
  </si>
  <si>
    <t>Hours/ Qty per Year</t>
  </si>
  <si>
    <t>Total Cost - Civil Services -  Year One</t>
  </si>
  <si>
    <t>Total Cost - Civil Services  -  Year Two</t>
  </si>
  <si>
    <t>Total Cost - Civil Services  -  Year Three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</si>
</sst>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&quot;#,##0.00;\-&quot;R&quot;#,##0.00"/>
    <numFmt numFmtId="43" formatCode="_-* #,##0.00_-;\-* #,##0.00_-;_-* &quot;-&quot;??_-;_-@_-"/>
    <numFmt numFmtId="164" formatCode="&quot;R&quot;#,##0.00"/>
    <numFmt numFmtId="165" formatCode="#,##0_ ;\-#,##0\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0" tint="-4.9989318521683403E-2"/>
      <name val="Aptos Narrow"/>
      <family val="2"/>
      <scheme val="minor"/>
    </font>
    <font>
      <sz val="10"/>
      <name val="MS Sans Serif"/>
    </font>
    <font>
      <sz val="11"/>
      <name val="Arial"/>
      <family val="2"/>
    </font>
    <font>
      <sz val="10"/>
      <name val="MS Sans Serif"/>
      <family val="2"/>
    </font>
    <font>
      <b/>
      <sz val="11"/>
      <color rgb="FFFF0000"/>
      <name val="MS Sans Serif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 tint="-4.9989318521683403E-2"/>
      <name val="Aptos Narrow"/>
      <family val="2"/>
      <scheme val="minor"/>
    </font>
    <font>
      <b/>
      <sz val="10"/>
      <color rgb="FFFF0000"/>
      <name val="MS Sans Serif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ptos Narrow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/>
    <xf numFmtId="0" fontId="6" fillId="5" borderId="4" xfId="2" applyFont="1" applyFill="1" applyBorder="1" applyAlignment="1">
      <alignment wrapText="1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8" fillId="0" borderId="0" xfId="0" applyFont="1"/>
    <xf numFmtId="0" fontId="0" fillId="0" borderId="10" xfId="0" applyBorder="1"/>
    <xf numFmtId="0" fontId="0" fillId="0" borderId="15" xfId="0" applyBorder="1"/>
    <xf numFmtId="0" fontId="2" fillId="0" borderId="12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2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3" borderId="22" xfId="0" applyFill="1" applyBorder="1" applyAlignment="1">
      <alignment horizontal="left" wrapText="1"/>
    </xf>
    <xf numFmtId="0" fontId="0" fillId="3" borderId="4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164" fontId="9" fillId="3" borderId="7" xfId="0" applyNumberFormat="1" applyFont="1" applyFill="1" applyBorder="1"/>
    <xf numFmtId="164" fontId="9" fillId="3" borderId="5" xfId="0" applyNumberFormat="1" applyFont="1" applyFill="1" applyBorder="1"/>
    <xf numFmtId="0" fontId="10" fillId="0" borderId="0" xfId="0" applyFont="1"/>
    <xf numFmtId="164" fontId="10" fillId="3" borderId="7" xfId="0" applyNumberFormat="1" applyFont="1" applyFill="1" applyBorder="1"/>
    <xf numFmtId="164" fontId="9" fillId="0" borderId="7" xfId="0" applyNumberFormat="1" applyFont="1" applyBorder="1"/>
    <xf numFmtId="0" fontId="9" fillId="4" borderId="11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11" fillId="2" borderId="2" xfId="0" applyFont="1" applyFill="1" applyBorder="1"/>
    <xf numFmtId="0" fontId="9" fillId="0" borderId="16" xfId="0" applyFont="1" applyBorder="1"/>
    <xf numFmtId="0" fontId="9" fillId="0" borderId="3" xfId="0" applyFont="1" applyBorder="1"/>
    <xf numFmtId="0" fontId="9" fillId="0" borderId="9" xfId="0" applyFont="1" applyBorder="1"/>
    <xf numFmtId="0" fontId="10" fillId="0" borderId="9" xfId="0" applyFont="1" applyBorder="1"/>
    <xf numFmtId="0" fontId="10" fillId="0" borderId="20" xfId="0" applyFont="1" applyBorder="1"/>
    <xf numFmtId="0" fontId="10" fillId="0" borderId="17" xfId="0" applyFont="1" applyBorder="1"/>
    <xf numFmtId="0" fontId="9" fillId="0" borderId="13" xfId="0" applyFont="1" applyBorder="1"/>
    <xf numFmtId="0" fontId="9" fillId="0" borderId="14" xfId="0" applyFont="1" applyBorder="1"/>
    <xf numFmtId="0" fontId="10" fillId="0" borderId="14" xfId="0" applyFont="1" applyBorder="1"/>
    <xf numFmtId="0" fontId="10" fillId="3" borderId="5" xfId="0" applyFont="1" applyFill="1" applyBorder="1"/>
    <xf numFmtId="0" fontId="10" fillId="3" borderId="5" xfId="0" applyFont="1" applyFill="1" applyBorder="1" applyAlignment="1">
      <alignment wrapText="1"/>
    </xf>
    <xf numFmtId="7" fontId="10" fillId="3" borderId="5" xfId="1" applyNumberFormat="1" applyFont="1" applyFill="1" applyBorder="1"/>
    <xf numFmtId="7" fontId="10" fillId="6" borderId="5" xfId="1" applyNumberFormat="1" applyFont="1" applyFill="1" applyBorder="1"/>
    <xf numFmtId="0" fontId="10" fillId="6" borderId="5" xfId="0" applyFont="1" applyFill="1" applyBorder="1"/>
    <xf numFmtId="164" fontId="10" fillId="6" borderId="7" xfId="0" applyNumberFormat="1" applyFont="1" applyFill="1" applyBorder="1"/>
    <xf numFmtId="0" fontId="9" fillId="6" borderId="14" xfId="0" applyFont="1" applyFill="1" applyBorder="1"/>
    <xf numFmtId="7" fontId="10" fillId="0" borderId="14" xfId="0" applyNumberFormat="1" applyFont="1" applyBorder="1"/>
    <xf numFmtId="7" fontId="10" fillId="0" borderId="20" xfId="0" applyNumberFormat="1" applyFont="1" applyBorder="1"/>
    <xf numFmtId="7" fontId="10" fillId="0" borderId="17" xfId="0" applyNumberFormat="1" applyFont="1" applyBorder="1"/>
    <xf numFmtId="0" fontId="10" fillId="3" borderId="13" xfId="0" applyFont="1" applyFill="1" applyBorder="1"/>
    <xf numFmtId="0" fontId="10" fillId="3" borderId="13" xfId="0" applyFont="1" applyFill="1" applyBorder="1" applyAlignment="1">
      <alignment wrapText="1"/>
    </xf>
    <xf numFmtId="7" fontId="10" fillId="3" borderId="13" xfId="1" applyNumberFormat="1" applyFont="1" applyFill="1" applyBorder="1"/>
    <xf numFmtId="164" fontId="10" fillId="3" borderId="14" xfId="0" applyNumberFormat="1" applyFont="1" applyFill="1" applyBorder="1"/>
    <xf numFmtId="0" fontId="9" fillId="3" borderId="14" xfId="0" applyFont="1" applyFill="1" applyBorder="1"/>
    <xf numFmtId="7" fontId="9" fillId="0" borderId="14" xfId="0" applyNumberFormat="1" applyFont="1" applyBorder="1"/>
    <xf numFmtId="7" fontId="9" fillId="0" borderId="20" xfId="0" applyNumberFormat="1" applyFont="1" applyBorder="1"/>
    <xf numFmtId="7" fontId="9" fillId="0" borderId="17" xfId="0" applyNumberFormat="1" applyFont="1" applyBorder="1"/>
    <xf numFmtId="0" fontId="10" fillId="0" borderId="5" xfId="0" applyFont="1" applyBorder="1"/>
    <xf numFmtId="0" fontId="10" fillId="0" borderId="5" xfId="0" applyFont="1" applyBorder="1" applyAlignment="1">
      <alignment wrapText="1"/>
    </xf>
    <xf numFmtId="7" fontId="10" fillId="0" borderId="5" xfId="1" applyNumberFormat="1" applyFont="1" applyBorder="1"/>
    <xf numFmtId="165" fontId="10" fillId="0" borderId="7" xfId="1" applyNumberFormat="1" applyFont="1" applyBorder="1"/>
    <xf numFmtId="164" fontId="10" fillId="3" borderId="20" xfId="0" applyNumberFormat="1" applyFont="1" applyFill="1" applyBorder="1"/>
    <xf numFmtId="164" fontId="10" fillId="3" borderId="17" xfId="0" applyNumberFormat="1" applyFont="1" applyFill="1" applyBorder="1"/>
    <xf numFmtId="7" fontId="10" fillId="0" borderId="13" xfId="1" applyNumberFormat="1" applyFont="1" applyBorder="1"/>
    <xf numFmtId="164" fontId="9" fillId="3" borderId="20" xfId="0" applyNumberFormat="1" applyFont="1" applyFill="1" applyBorder="1"/>
    <xf numFmtId="164" fontId="9" fillId="3" borderId="17" xfId="0" applyNumberFormat="1" applyFont="1" applyFill="1" applyBorder="1"/>
    <xf numFmtId="0" fontId="10" fillId="0" borderId="13" xfId="0" applyFont="1" applyBorder="1"/>
    <xf numFmtId="165" fontId="10" fillId="0" borderId="14" xfId="1" applyNumberFormat="1" applyFont="1" applyBorder="1"/>
    <xf numFmtId="0" fontId="10" fillId="0" borderId="13" xfId="0" applyFont="1" applyBorder="1" applyAlignment="1">
      <alignment wrapText="1"/>
    </xf>
    <xf numFmtId="0" fontId="12" fillId="0" borderId="0" xfId="0" applyFont="1"/>
    <xf numFmtId="0" fontId="7" fillId="0" borderId="0" xfId="0" applyFont="1"/>
    <xf numFmtId="0" fontId="12" fillId="0" borderId="0" xfId="0" applyFont="1" applyAlignment="1">
      <alignment wrapText="1"/>
    </xf>
    <xf numFmtId="0" fontId="11" fillId="2" borderId="2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vertical="top" wrapText="1"/>
    </xf>
    <xf numFmtId="7" fontId="10" fillId="0" borderId="5" xfId="0" applyNumberFormat="1" applyFont="1" applyBorder="1"/>
    <xf numFmtId="0" fontId="11" fillId="2" borderId="24" xfId="0" applyFont="1" applyFill="1" applyBorder="1" applyAlignment="1">
      <alignment vertical="center" wrapText="1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16" fillId="5" borderId="4" xfId="2" applyFont="1" applyFill="1" applyBorder="1" applyAlignment="1">
      <alignment wrapText="1"/>
    </xf>
    <xf numFmtId="0" fontId="17" fillId="3" borderId="4" xfId="2" applyFont="1" applyFill="1" applyBorder="1" applyAlignment="1">
      <alignment wrapText="1"/>
    </xf>
    <xf numFmtId="0" fontId="16" fillId="3" borderId="4" xfId="2" applyFont="1" applyFill="1" applyBorder="1" applyAlignment="1">
      <alignment wrapText="1"/>
    </xf>
    <xf numFmtId="0" fontId="17" fillId="5" borderId="4" xfId="2" applyFont="1" applyFill="1" applyBorder="1" applyAlignment="1">
      <alignment wrapText="1"/>
    </xf>
    <xf numFmtId="0" fontId="16" fillId="5" borderId="21" xfId="2" applyFont="1" applyFill="1" applyBorder="1" applyAlignment="1">
      <alignment wrapText="1"/>
    </xf>
    <xf numFmtId="0" fontId="17" fillId="5" borderId="21" xfId="2" applyFont="1" applyFill="1" applyBorder="1" applyAlignment="1">
      <alignment wrapText="1"/>
    </xf>
    <xf numFmtId="0" fontId="17" fillId="5" borderId="5" xfId="2" applyFont="1" applyFill="1" applyBorder="1" applyAlignment="1">
      <alignment wrapText="1"/>
    </xf>
    <xf numFmtId="164" fontId="13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center" vertical="center"/>
    </xf>
    <xf numFmtId="164" fontId="19" fillId="5" borderId="5" xfId="0" applyNumberFormat="1" applyFont="1" applyFill="1" applyBorder="1" applyAlignment="1">
      <alignment horizontal="right" vertical="center"/>
    </xf>
    <xf numFmtId="1" fontId="10" fillId="3" borderId="5" xfId="0" applyNumberFormat="1" applyFont="1" applyFill="1" applyBorder="1" applyAlignment="1">
      <alignment horizontal="center"/>
    </xf>
    <xf numFmtId="1" fontId="9" fillId="3" borderId="14" xfId="0" applyNumberFormat="1" applyFont="1" applyFill="1" applyBorder="1"/>
    <xf numFmtId="1" fontId="9" fillId="0" borderId="14" xfId="0" applyNumberFormat="1" applyFont="1" applyBorder="1"/>
    <xf numFmtId="1" fontId="10" fillId="0" borderId="7" xfId="1" applyNumberFormat="1" applyFont="1" applyBorder="1"/>
    <xf numFmtId="1" fontId="10" fillId="0" borderId="7" xfId="1" applyNumberFormat="1" applyFont="1" applyBorder="1" applyAlignment="1">
      <alignment horizontal="center"/>
    </xf>
    <xf numFmtId="1" fontId="10" fillId="0" borderId="14" xfId="1" applyNumberFormat="1" applyFont="1" applyBorder="1"/>
    <xf numFmtId="1" fontId="9" fillId="0" borderId="8" xfId="0" applyNumberFormat="1" applyFont="1" applyBorder="1"/>
    <xf numFmtId="1" fontId="10" fillId="0" borderId="0" xfId="0" applyNumberFormat="1" applyFont="1"/>
    <xf numFmtId="1" fontId="15" fillId="0" borderId="5" xfId="0" applyNumberFormat="1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6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9" fillId="7" borderId="5" xfId="0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299E5782-438F-4922-995B-C0D83C2752B3}"/>
    <cellStyle name="Normal 3" xfId="2" xr:uid="{EE19405B-A4E4-475C-995C-B6534A923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547688</xdr:colOff>
      <xdr:row>0</xdr:row>
      <xdr:rowOff>0</xdr:rowOff>
    </xdr:from>
    <xdr:to>
      <xdr:col>2</xdr:col>
      <xdr:colOff>261938</xdr:colOff>
      <xdr:row>3</xdr:row>
      <xdr:rowOff>86519</xdr:rowOff>
    </xdr:to>
    <xdr:pic>
      <xdr:nvPicPr>
        <xdr:cNvPr id="2" name="Picture 1" descr="A logo with a yellow sun and black text&#10;&#10;AI-generated content may be incorrect.">
          <a:extLst>
            <a:ext uri="{FF2B5EF4-FFF2-40B4-BE49-F238E27FC236}">
              <a16:creationId xmlns:a16="http://schemas.microsoft.com/office/drawing/2014/main" id="{1BE6EA6B-DC65-8B24-D0CF-380D35FE7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8" y="0"/>
          <a:ext cx="714375" cy="6223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702469</xdr:colOff>
      <xdr:row>0</xdr:row>
      <xdr:rowOff>0</xdr:rowOff>
    </xdr:from>
    <xdr:to>
      <xdr:col>14</xdr:col>
      <xdr:colOff>1273968</xdr:colOff>
      <xdr:row>3</xdr:row>
      <xdr:rowOff>26986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26C163-2B16-49E1-3810-7F3779742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3063" y="0"/>
          <a:ext cx="571499" cy="5627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4FED-09BC-4052-8CE9-1385C1C8460D}">
  <sheetPr>
    <pageSetUpPr fitToPage="1"/>
  </sheetPr>
  <dimension ref="B4:O82"/>
  <sheetViews>
    <sheetView tabSelected="1" zoomScale="120" zoomScaleNormal="120" workbookViewId="0">
      <selection activeCell="O65" sqref="O65"/>
    </sheetView>
  </sheetViews>
  <sheetFormatPr defaultColWidth="8.81640625" defaultRowHeight="14.5" x14ac:dyDescent="0.35"/>
  <cols>
    <col min="2" max="2" width="5.453125" customWidth="1"/>
    <col min="3" max="3" width="36" customWidth="1"/>
    <col min="4" max="4" width="4.453125" style="20" bestFit="1" customWidth="1"/>
    <col min="5" max="5" width="10.26953125" style="20" customWidth="1"/>
    <col min="6" max="8" width="10.7265625" style="20" customWidth="1"/>
    <col min="9" max="9" width="12" style="20" customWidth="1"/>
    <col min="10" max="11" width="10.7265625" style="20" customWidth="1"/>
    <col min="12" max="14" width="15.54296875" style="20" customWidth="1"/>
    <col min="15" max="15" width="18.453125" style="20" customWidth="1"/>
  </cols>
  <sheetData>
    <row r="4" spans="2:15" x14ac:dyDescent="0.35">
      <c r="B4" s="1"/>
    </row>
    <row r="5" spans="2:15" ht="16" x14ac:dyDescent="0.4">
      <c r="B5" s="2" t="s">
        <v>17</v>
      </c>
    </row>
    <row r="6" spans="2:15" ht="15" thickBot="1" x14ac:dyDescent="0.4"/>
    <row r="7" spans="2:15" ht="15" thickBot="1" x14ac:dyDescent="0.4">
      <c r="B7" s="6"/>
      <c r="C7" s="7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</row>
    <row r="8" spans="2:15" ht="40.5" thickBot="1" x14ac:dyDescent="0.45">
      <c r="B8" s="3" t="s">
        <v>0</v>
      </c>
      <c r="C8" s="4" t="s">
        <v>1</v>
      </c>
      <c r="D8" s="25" t="s">
        <v>2</v>
      </c>
      <c r="E8" s="25" t="s">
        <v>3</v>
      </c>
      <c r="F8" s="68" t="s">
        <v>39</v>
      </c>
      <c r="G8" s="68" t="s">
        <v>43</v>
      </c>
      <c r="H8" s="68" t="s">
        <v>40</v>
      </c>
      <c r="I8" s="68" t="s">
        <v>41</v>
      </c>
      <c r="J8" s="68" t="s">
        <v>42</v>
      </c>
      <c r="K8" s="71" t="s">
        <v>106</v>
      </c>
      <c r="L8" s="68" t="s">
        <v>4</v>
      </c>
      <c r="M8" s="69" t="s">
        <v>107</v>
      </c>
      <c r="N8" s="69" t="s">
        <v>108</v>
      </c>
      <c r="O8" s="69" t="s">
        <v>109</v>
      </c>
    </row>
    <row r="9" spans="2:15" ht="15" thickBot="1" x14ac:dyDescent="0.4">
      <c r="B9" s="9"/>
      <c r="C9" s="10"/>
      <c r="D9" s="26"/>
      <c r="E9" s="27"/>
      <c r="F9" s="27"/>
      <c r="G9" s="27"/>
      <c r="H9" s="27"/>
      <c r="I9" s="28"/>
      <c r="J9" s="28"/>
      <c r="K9" s="93"/>
      <c r="L9" s="29"/>
      <c r="M9" s="30"/>
      <c r="N9" s="30"/>
      <c r="O9" s="31"/>
    </row>
    <row r="10" spans="2:15" x14ac:dyDescent="0.35">
      <c r="B10" s="11">
        <v>1</v>
      </c>
      <c r="C10" s="75" t="s">
        <v>68</v>
      </c>
      <c r="D10" s="32"/>
      <c r="E10" s="32"/>
      <c r="F10" s="32"/>
      <c r="G10" s="32"/>
      <c r="H10" s="32"/>
      <c r="I10" s="33"/>
      <c r="J10" s="33"/>
      <c r="K10" s="33"/>
      <c r="L10" s="34"/>
      <c r="M10" s="30"/>
      <c r="N10" s="30"/>
      <c r="O10" s="31"/>
    </row>
    <row r="11" spans="2:15" ht="15" thickBot="1" x14ac:dyDescent="0.4">
      <c r="B11" s="11"/>
      <c r="C11" s="75"/>
      <c r="D11" s="32"/>
      <c r="E11" s="32"/>
      <c r="F11" s="32"/>
      <c r="G11" s="32"/>
      <c r="H11" s="32"/>
      <c r="I11" s="33"/>
      <c r="J11" s="33"/>
      <c r="K11" s="33"/>
      <c r="L11" s="34"/>
      <c r="M11" s="30"/>
      <c r="N11" s="30"/>
      <c r="O11" s="31"/>
    </row>
    <row r="12" spans="2:15" x14ac:dyDescent="0.35">
      <c r="B12" s="15" t="s">
        <v>16</v>
      </c>
      <c r="C12" s="76" t="s">
        <v>61</v>
      </c>
      <c r="D12" s="35">
        <v>1</v>
      </c>
      <c r="E12" s="36" t="s">
        <v>62</v>
      </c>
      <c r="F12" s="37"/>
      <c r="G12" s="38"/>
      <c r="H12" s="39"/>
      <c r="I12" s="40"/>
      <c r="J12" s="41"/>
      <c r="K12" s="85">
        <v>12</v>
      </c>
      <c r="L12" s="42">
        <f>K12*F12</f>
        <v>0</v>
      </c>
      <c r="M12" s="43">
        <f>L12</f>
        <v>0</v>
      </c>
      <c r="N12" s="43"/>
      <c r="O12" s="44"/>
    </row>
    <row r="13" spans="2:15" x14ac:dyDescent="0.35">
      <c r="B13" s="16" t="s">
        <v>5</v>
      </c>
      <c r="C13" s="76" t="s">
        <v>63</v>
      </c>
      <c r="D13" s="35">
        <v>1</v>
      </c>
      <c r="E13" s="36" t="s">
        <v>62</v>
      </c>
      <c r="F13" s="37"/>
      <c r="G13" s="38"/>
      <c r="H13" s="39"/>
      <c r="I13" s="40"/>
      <c r="J13" s="41"/>
      <c r="K13" s="85">
        <v>12</v>
      </c>
      <c r="L13" s="42">
        <f t="shared" ref="L13:L15" si="0">K13*F13</f>
        <v>0</v>
      </c>
      <c r="M13" s="43">
        <f t="shared" ref="M13:M16" si="1">L13</f>
        <v>0</v>
      </c>
      <c r="N13" s="43"/>
      <c r="O13" s="44"/>
    </row>
    <row r="14" spans="2:15" x14ac:dyDescent="0.35">
      <c r="B14" s="16" t="s">
        <v>9</v>
      </c>
      <c r="C14" s="76" t="s">
        <v>64</v>
      </c>
      <c r="D14" s="35">
        <v>1</v>
      </c>
      <c r="E14" s="36" t="s">
        <v>62</v>
      </c>
      <c r="F14" s="37"/>
      <c r="G14" s="38"/>
      <c r="H14" s="39"/>
      <c r="I14" s="40"/>
      <c r="J14" s="41"/>
      <c r="K14" s="85">
        <v>12</v>
      </c>
      <c r="L14" s="42">
        <f t="shared" si="0"/>
        <v>0</v>
      </c>
      <c r="M14" s="43">
        <f t="shared" si="1"/>
        <v>0</v>
      </c>
      <c r="N14" s="43"/>
      <c r="O14" s="44"/>
    </row>
    <row r="15" spans="2:15" x14ac:dyDescent="0.35">
      <c r="B15" s="16" t="s">
        <v>20</v>
      </c>
      <c r="C15" s="76" t="s">
        <v>65</v>
      </c>
      <c r="D15" s="35">
        <v>1</v>
      </c>
      <c r="E15" s="36" t="s">
        <v>62</v>
      </c>
      <c r="F15" s="37"/>
      <c r="G15" s="38"/>
      <c r="H15" s="39"/>
      <c r="I15" s="40"/>
      <c r="J15" s="41"/>
      <c r="K15" s="85">
        <v>12</v>
      </c>
      <c r="L15" s="42">
        <f t="shared" si="0"/>
        <v>0</v>
      </c>
      <c r="M15" s="43">
        <f t="shared" si="1"/>
        <v>0</v>
      </c>
      <c r="N15" s="43"/>
      <c r="O15" s="44"/>
    </row>
    <row r="16" spans="2:15" x14ac:dyDescent="0.35">
      <c r="B16" s="16" t="s">
        <v>10</v>
      </c>
      <c r="C16" s="76" t="s">
        <v>66</v>
      </c>
      <c r="D16" s="35">
        <v>42</v>
      </c>
      <c r="E16" s="36" t="s">
        <v>67</v>
      </c>
      <c r="F16" s="37"/>
      <c r="G16" s="38"/>
      <c r="H16" s="39"/>
      <c r="I16" s="40"/>
      <c r="J16" s="41"/>
      <c r="K16" s="85">
        <v>2</v>
      </c>
      <c r="L16" s="70">
        <f>K16*F16*D16</f>
        <v>0</v>
      </c>
      <c r="M16" s="43">
        <f t="shared" si="1"/>
        <v>0</v>
      </c>
      <c r="N16" s="43"/>
      <c r="O16" s="44"/>
    </row>
    <row r="17" spans="2:15" x14ac:dyDescent="0.35">
      <c r="B17" s="17"/>
      <c r="C17" s="77" t="s">
        <v>69</v>
      </c>
      <c r="D17" s="45"/>
      <c r="E17" s="46"/>
      <c r="F17" s="47"/>
      <c r="G17" s="47"/>
      <c r="H17" s="45"/>
      <c r="I17" s="48"/>
      <c r="J17" s="49"/>
      <c r="K17" s="86"/>
      <c r="L17" s="50">
        <f>SUM(L12:L16)</f>
        <v>0</v>
      </c>
      <c r="M17" s="51">
        <f>SUM(M12:M16)</f>
        <v>0</v>
      </c>
      <c r="N17" s="51"/>
      <c r="O17" s="52"/>
    </row>
    <row r="18" spans="2:15" x14ac:dyDescent="0.35">
      <c r="B18" s="11"/>
      <c r="C18" s="75"/>
      <c r="D18" s="32"/>
      <c r="E18" s="32"/>
      <c r="F18" s="32"/>
      <c r="G18" s="32"/>
      <c r="H18" s="32"/>
      <c r="I18" s="33"/>
      <c r="J18" s="33"/>
      <c r="K18" s="87"/>
      <c r="L18" s="34"/>
      <c r="M18" s="30"/>
      <c r="N18" s="30"/>
      <c r="O18" s="31"/>
    </row>
    <row r="19" spans="2:15" x14ac:dyDescent="0.35">
      <c r="B19" s="11">
        <v>2</v>
      </c>
      <c r="C19" s="75" t="s">
        <v>82</v>
      </c>
      <c r="D19" s="32"/>
      <c r="E19" s="32"/>
      <c r="F19" s="32"/>
      <c r="G19" s="32"/>
      <c r="H19" s="32"/>
      <c r="I19" s="33"/>
      <c r="J19" s="33"/>
      <c r="K19" s="87"/>
      <c r="L19" s="34"/>
      <c r="M19" s="30"/>
      <c r="N19" s="30"/>
      <c r="O19" s="31"/>
    </row>
    <row r="20" spans="2:15" x14ac:dyDescent="0.35">
      <c r="B20" s="12"/>
      <c r="C20" s="78"/>
      <c r="D20" s="53"/>
      <c r="E20" s="54"/>
      <c r="F20" s="55"/>
      <c r="G20" s="55"/>
      <c r="H20" s="55"/>
      <c r="I20" s="56"/>
      <c r="J20" s="56"/>
      <c r="K20" s="88"/>
      <c r="L20" s="21"/>
      <c r="M20" s="57"/>
      <c r="N20" s="57"/>
      <c r="O20" s="58"/>
    </row>
    <row r="21" spans="2:15" x14ac:dyDescent="0.35">
      <c r="B21" s="12" t="s">
        <v>18</v>
      </c>
      <c r="C21" s="78" t="s">
        <v>23</v>
      </c>
      <c r="D21" s="53">
        <v>1</v>
      </c>
      <c r="E21" s="54" t="s">
        <v>36</v>
      </c>
      <c r="F21" s="55"/>
      <c r="G21" s="55">
        <f>+F21*0.15</f>
        <v>0</v>
      </c>
      <c r="H21" s="55">
        <f>+F21*0.15</f>
        <v>0</v>
      </c>
      <c r="I21" s="55">
        <f>+F21*0.1</f>
        <v>0</v>
      </c>
      <c r="J21" s="55">
        <f>+F21*0.05</f>
        <v>0</v>
      </c>
      <c r="K21" s="89">
        <v>750</v>
      </c>
      <c r="L21" s="21">
        <f t="shared" ref="L21:L26" si="2">((F21+G21+H21)+(I21+J21))*K21</f>
        <v>0</v>
      </c>
      <c r="M21" s="57">
        <f>L21</f>
        <v>0</v>
      </c>
      <c r="N21" s="57"/>
      <c r="O21" s="58"/>
    </row>
    <row r="22" spans="2:15" x14ac:dyDescent="0.35">
      <c r="B22" s="12" t="s">
        <v>19</v>
      </c>
      <c r="C22" s="78" t="s">
        <v>24</v>
      </c>
      <c r="D22" s="53">
        <v>1</v>
      </c>
      <c r="E22" s="54" t="s">
        <v>36</v>
      </c>
      <c r="F22" s="55"/>
      <c r="G22" s="55">
        <f t="shared" ref="G22:G40" si="3">+F22*0.15</f>
        <v>0</v>
      </c>
      <c r="H22" s="55">
        <f t="shared" ref="H22:H40" si="4">+F22*0.15</f>
        <v>0</v>
      </c>
      <c r="I22" s="55">
        <f t="shared" ref="I22:I40" si="5">+F22*0.1</f>
        <v>0</v>
      </c>
      <c r="J22" s="55">
        <f t="shared" ref="J22:J40" si="6">+F22*0.05</f>
        <v>0</v>
      </c>
      <c r="K22" s="89">
        <v>1000</v>
      </c>
      <c r="L22" s="21">
        <f t="shared" si="2"/>
        <v>0</v>
      </c>
      <c r="M22" s="57">
        <f t="shared" ref="M22:M26" si="7">L22</f>
        <v>0</v>
      </c>
      <c r="N22" s="57"/>
      <c r="O22" s="58"/>
    </row>
    <row r="23" spans="2:15" x14ac:dyDescent="0.35">
      <c r="B23" s="12" t="s">
        <v>21</v>
      </c>
      <c r="C23" s="78" t="s">
        <v>25</v>
      </c>
      <c r="D23" s="53">
        <v>1</v>
      </c>
      <c r="E23" s="54" t="s">
        <v>36</v>
      </c>
      <c r="F23" s="55"/>
      <c r="G23" s="55">
        <f t="shared" si="3"/>
        <v>0</v>
      </c>
      <c r="H23" s="55">
        <f t="shared" si="4"/>
        <v>0</v>
      </c>
      <c r="I23" s="55">
        <f t="shared" si="5"/>
        <v>0</v>
      </c>
      <c r="J23" s="55">
        <f t="shared" si="6"/>
        <v>0</v>
      </c>
      <c r="K23" s="89">
        <v>1000</v>
      </c>
      <c r="L23" s="21">
        <f t="shared" si="2"/>
        <v>0</v>
      </c>
      <c r="M23" s="57">
        <f t="shared" si="7"/>
        <v>0</v>
      </c>
      <c r="N23" s="57"/>
      <c r="O23" s="58"/>
    </row>
    <row r="24" spans="2:15" x14ac:dyDescent="0.35">
      <c r="B24" s="12" t="s">
        <v>22</v>
      </c>
      <c r="C24" s="78" t="s">
        <v>26</v>
      </c>
      <c r="D24" s="53">
        <v>1</v>
      </c>
      <c r="E24" s="54" t="s">
        <v>36</v>
      </c>
      <c r="F24" s="55"/>
      <c r="G24" s="55">
        <f t="shared" si="3"/>
        <v>0</v>
      </c>
      <c r="H24" s="55">
        <f t="shared" si="4"/>
        <v>0</v>
      </c>
      <c r="I24" s="55">
        <f t="shared" si="5"/>
        <v>0</v>
      </c>
      <c r="J24" s="55">
        <f t="shared" si="6"/>
        <v>0</v>
      </c>
      <c r="K24" s="89">
        <v>600</v>
      </c>
      <c r="L24" s="21">
        <f t="shared" si="2"/>
        <v>0</v>
      </c>
      <c r="M24" s="57">
        <f t="shared" si="7"/>
        <v>0</v>
      </c>
      <c r="N24" s="57"/>
      <c r="O24" s="58"/>
    </row>
    <row r="25" spans="2:15" x14ac:dyDescent="0.35">
      <c r="B25" s="12" t="s">
        <v>46</v>
      </c>
      <c r="C25" s="78" t="s">
        <v>27</v>
      </c>
      <c r="D25" s="53">
        <v>1</v>
      </c>
      <c r="E25" s="54" t="s">
        <v>36</v>
      </c>
      <c r="F25" s="55"/>
      <c r="G25" s="55">
        <f t="shared" si="3"/>
        <v>0</v>
      </c>
      <c r="H25" s="55">
        <f t="shared" si="4"/>
        <v>0</v>
      </c>
      <c r="I25" s="55">
        <f t="shared" si="5"/>
        <v>0</v>
      </c>
      <c r="J25" s="55">
        <f t="shared" si="6"/>
        <v>0</v>
      </c>
      <c r="K25" s="89">
        <v>750</v>
      </c>
      <c r="L25" s="21">
        <f t="shared" si="2"/>
        <v>0</v>
      </c>
      <c r="M25" s="57">
        <f t="shared" si="7"/>
        <v>0</v>
      </c>
      <c r="N25" s="57"/>
      <c r="O25" s="58"/>
    </row>
    <row r="26" spans="2:15" x14ac:dyDescent="0.35">
      <c r="B26" s="12" t="s">
        <v>103</v>
      </c>
      <c r="C26" s="78" t="s">
        <v>44</v>
      </c>
      <c r="D26" s="53">
        <v>1</v>
      </c>
      <c r="E26" s="54" t="s">
        <v>36</v>
      </c>
      <c r="F26" s="59"/>
      <c r="G26" s="59">
        <f>+F26*0.15</f>
        <v>0</v>
      </c>
      <c r="H26" s="59">
        <f>+F26*0.15</f>
        <v>0</v>
      </c>
      <c r="I26" s="55">
        <f>+F26*0.1</f>
        <v>0</v>
      </c>
      <c r="J26" s="55">
        <f>+F26*0.05</f>
        <v>0</v>
      </c>
      <c r="K26" s="89">
        <v>400</v>
      </c>
      <c r="L26" s="21">
        <f t="shared" si="2"/>
        <v>0</v>
      </c>
      <c r="M26" s="57">
        <f t="shared" si="7"/>
        <v>0</v>
      </c>
      <c r="N26" s="60"/>
      <c r="O26" s="61"/>
    </row>
    <row r="27" spans="2:15" x14ac:dyDescent="0.35">
      <c r="B27" s="12"/>
      <c r="C27" s="79" t="s">
        <v>99</v>
      </c>
      <c r="D27" s="53"/>
      <c r="E27" s="54"/>
      <c r="F27" s="59"/>
      <c r="G27" s="55"/>
      <c r="H27" s="55"/>
      <c r="I27" s="56"/>
      <c r="J27" s="56"/>
      <c r="K27" s="88"/>
      <c r="L27" s="18">
        <f>SUM(L21:L26)</f>
        <v>0</v>
      </c>
      <c r="M27" s="60">
        <f>SUM(M21:M26)</f>
        <v>0</v>
      </c>
      <c r="N27" s="57"/>
      <c r="O27" s="58"/>
    </row>
    <row r="28" spans="2:15" x14ac:dyDescent="0.35">
      <c r="B28" s="12"/>
      <c r="C28" s="80"/>
      <c r="D28" s="53"/>
      <c r="E28" s="54"/>
      <c r="F28" s="59"/>
      <c r="G28" s="55"/>
      <c r="H28" s="55"/>
      <c r="I28" s="56"/>
      <c r="J28" s="56"/>
      <c r="K28" s="88"/>
      <c r="L28" s="21"/>
      <c r="M28" s="57"/>
      <c r="N28" s="57"/>
      <c r="O28" s="58"/>
    </row>
    <row r="29" spans="2:15" x14ac:dyDescent="0.35">
      <c r="B29" s="12">
        <v>3</v>
      </c>
      <c r="C29" s="75" t="s">
        <v>83</v>
      </c>
      <c r="D29" s="53"/>
      <c r="E29" s="54"/>
      <c r="F29" s="59"/>
      <c r="G29" s="55"/>
      <c r="H29" s="55"/>
      <c r="I29" s="56"/>
      <c r="J29" s="56"/>
      <c r="K29" s="88"/>
      <c r="L29" s="21"/>
      <c r="M29" s="57"/>
      <c r="N29" s="57"/>
      <c r="O29" s="58"/>
    </row>
    <row r="30" spans="2:15" x14ac:dyDescent="0.35">
      <c r="B30" s="12" t="s">
        <v>70</v>
      </c>
      <c r="C30" s="80" t="s">
        <v>28</v>
      </c>
      <c r="D30" s="53">
        <v>1</v>
      </c>
      <c r="E30" s="54" t="s">
        <v>36</v>
      </c>
      <c r="F30" s="59"/>
      <c r="G30" s="55">
        <f t="shared" si="3"/>
        <v>0</v>
      </c>
      <c r="H30" s="55">
        <f t="shared" si="4"/>
        <v>0</v>
      </c>
      <c r="I30" s="55">
        <f t="shared" si="5"/>
        <v>0</v>
      </c>
      <c r="J30" s="55">
        <f t="shared" si="6"/>
        <v>0</v>
      </c>
      <c r="K30" s="89">
        <v>750</v>
      </c>
      <c r="L30" s="21">
        <f t="shared" ref="L30:L40" si="8">((F30+G30+H30)+(I30+J30))*K30</f>
        <v>0</v>
      </c>
      <c r="M30" s="57">
        <f>L30</f>
        <v>0</v>
      </c>
      <c r="N30" s="57"/>
      <c r="O30" s="58"/>
    </row>
    <row r="31" spans="2:15" x14ac:dyDescent="0.35">
      <c r="B31" s="12" t="s">
        <v>71</v>
      </c>
      <c r="C31" s="80" t="s">
        <v>81</v>
      </c>
      <c r="D31" s="53">
        <v>1</v>
      </c>
      <c r="E31" s="54" t="s">
        <v>36</v>
      </c>
      <c r="F31" s="59"/>
      <c r="G31" s="55">
        <f t="shared" si="3"/>
        <v>0</v>
      </c>
      <c r="H31" s="55">
        <f t="shared" si="4"/>
        <v>0</v>
      </c>
      <c r="I31" s="55">
        <f t="shared" si="5"/>
        <v>0</v>
      </c>
      <c r="J31" s="55">
        <f t="shared" si="6"/>
        <v>0</v>
      </c>
      <c r="K31" s="89">
        <v>750</v>
      </c>
      <c r="L31" s="21">
        <f t="shared" si="8"/>
        <v>0</v>
      </c>
      <c r="M31" s="57">
        <f t="shared" ref="M31:M40" si="9">L31</f>
        <v>0</v>
      </c>
      <c r="N31" s="57"/>
      <c r="O31" s="58"/>
    </row>
    <row r="32" spans="2:15" x14ac:dyDescent="0.35">
      <c r="B32" s="12" t="s">
        <v>72</v>
      </c>
      <c r="C32" s="80" t="s">
        <v>29</v>
      </c>
      <c r="D32" s="53">
        <v>1</v>
      </c>
      <c r="E32" s="54" t="s">
        <v>36</v>
      </c>
      <c r="F32" s="59"/>
      <c r="G32" s="55">
        <f t="shared" si="3"/>
        <v>0</v>
      </c>
      <c r="H32" s="55">
        <f t="shared" si="4"/>
        <v>0</v>
      </c>
      <c r="I32" s="55">
        <f t="shared" si="5"/>
        <v>0</v>
      </c>
      <c r="J32" s="55">
        <f t="shared" si="6"/>
        <v>0</v>
      </c>
      <c r="K32" s="89">
        <v>750</v>
      </c>
      <c r="L32" s="21">
        <f t="shared" si="8"/>
        <v>0</v>
      </c>
      <c r="M32" s="57">
        <f t="shared" si="9"/>
        <v>0</v>
      </c>
      <c r="N32" s="57"/>
      <c r="O32" s="58"/>
    </row>
    <row r="33" spans="2:15" x14ac:dyDescent="0.35">
      <c r="B33" s="12" t="s">
        <v>73</v>
      </c>
      <c r="C33" s="80" t="s">
        <v>30</v>
      </c>
      <c r="D33" s="53">
        <v>1</v>
      </c>
      <c r="E33" s="54" t="s">
        <v>36</v>
      </c>
      <c r="F33" s="59"/>
      <c r="G33" s="55">
        <f t="shared" si="3"/>
        <v>0</v>
      </c>
      <c r="H33" s="55">
        <f t="shared" si="4"/>
        <v>0</v>
      </c>
      <c r="I33" s="55">
        <f t="shared" si="5"/>
        <v>0</v>
      </c>
      <c r="J33" s="55">
        <f t="shared" si="6"/>
        <v>0</v>
      </c>
      <c r="K33" s="89">
        <v>750</v>
      </c>
      <c r="L33" s="21">
        <f t="shared" si="8"/>
        <v>0</v>
      </c>
      <c r="M33" s="57">
        <f t="shared" si="9"/>
        <v>0</v>
      </c>
      <c r="N33" s="57"/>
      <c r="O33" s="58"/>
    </row>
    <row r="34" spans="2:15" x14ac:dyDescent="0.35">
      <c r="B34" s="12" t="s">
        <v>74</v>
      </c>
      <c r="C34" s="80" t="s">
        <v>31</v>
      </c>
      <c r="D34" s="53">
        <v>1</v>
      </c>
      <c r="E34" s="54" t="s">
        <v>36</v>
      </c>
      <c r="F34" s="59"/>
      <c r="G34" s="55">
        <f t="shared" si="3"/>
        <v>0</v>
      </c>
      <c r="H34" s="55">
        <f t="shared" si="4"/>
        <v>0</v>
      </c>
      <c r="I34" s="55">
        <f t="shared" si="5"/>
        <v>0</v>
      </c>
      <c r="J34" s="55">
        <f t="shared" si="6"/>
        <v>0</v>
      </c>
      <c r="K34" s="89">
        <v>750</v>
      </c>
      <c r="L34" s="21">
        <f t="shared" si="8"/>
        <v>0</v>
      </c>
      <c r="M34" s="57">
        <f t="shared" si="9"/>
        <v>0</v>
      </c>
      <c r="N34" s="57"/>
      <c r="O34" s="58"/>
    </row>
    <row r="35" spans="2:15" x14ac:dyDescent="0.35">
      <c r="B35" s="12" t="s">
        <v>75</v>
      </c>
      <c r="C35" s="80" t="s">
        <v>32</v>
      </c>
      <c r="D35" s="53">
        <v>1</v>
      </c>
      <c r="E35" s="54" t="s">
        <v>36</v>
      </c>
      <c r="F35" s="59"/>
      <c r="G35" s="55">
        <f t="shared" si="3"/>
        <v>0</v>
      </c>
      <c r="H35" s="55">
        <f t="shared" si="4"/>
        <v>0</v>
      </c>
      <c r="I35" s="55">
        <f t="shared" si="5"/>
        <v>0</v>
      </c>
      <c r="J35" s="55">
        <f t="shared" si="6"/>
        <v>0</v>
      </c>
      <c r="K35" s="89">
        <v>750</v>
      </c>
      <c r="L35" s="21">
        <f t="shared" si="8"/>
        <v>0</v>
      </c>
      <c r="M35" s="57">
        <f t="shared" si="9"/>
        <v>0</v>
      </c>
      <c r="N35" s="57"/>
      <c r="O35" s="58"/>
    </row>
    <row r="36" spans="2:15" x14ac:dyDescent="0.35">
      <c r="B36" s="12" t="s">
        <v>76</v>
      </c>
      <c r="C36" s="81" t="s">
        <v>33</v>
      </c>
      <c r="D36" s="53">
        <v>1</v>
      </c>
      <c r="E36" s="54" t="s">
        <v>36</v>
      </c>
      <c r="F36" s="59"/>
      <c r="G36" s="55">
        <f t="shared" si="3"/>
        <v>0</v>
      </c>
      <c r="H36" s="55">
        <f t="shared" si="4"/>
        <v>0</v>
      </c>
      <c r="I36" s="55">
        <f t="shared" si="5"/>
        <v>0</v>
      </c>
      <c r="J36" s="55">
        <f t="shared" si="6"/>
        <v>0</v>
      </c>
      <c r="K36" s="89">
        <v>750</v>
      </c>
      <c r="L36" s="21">
        <f t="shared" si="8"/>
        <v>0</v>
      </c>
      <c r="M36" s="57">
        <f t="shared" si="9"/>
        <v>0</v>
      </c>
      <c r="N36" s="57"/>
      <c r="O36" s="58"/>
    </row>
    <row r="37" spans="2:15" x14ac:dyDescent="0.35">
      <c r="B37" s="12" t="s">
        <v>77</v>
      </c>
      <c r="C37" s="80" t="s">
        <v>37</v>
      </c>
      <c r="D37" s="53">
        <v>1</v>
      </c>
      <c r="E37" s="54" t="s">
        <v>36</v>
      </c>
      <c r="F37" s="59"/>
      <c r="G37" s="55">
        <f t="shared" si="3"/>
        <v>0</v>
      </c>
      <c r="H37" s="55">
        <f t="shared" si="4"/>
        <v>0</v>
      </c>
      <c r="I37" s="55">
        <f t="shared" si="5"/>
        <v>0</v>
      </c>
      <c r="J37" s="55">
        <f t="shared" si="6"/>
        <v>0</v>
      </c>
      <c r="K37" s="89">
        <v>750</v>
      </c>
      <c r="L37" s="21">
        <f t="shared" si="8"/>
        <v>0</v>
      </c>
      <c r="M37" s="57">
        <f t="shared" si="9"/>
        <v>0</v>
      </c>
      <c r="N37" s="57"/>
      <c r="O37" s="58"/>
    </row>
    <row r="38" spans="2:15" x14ac:dyDescent="0.35">
      <c r="B38" s="12" t="s">
        <v>78</v>
      </c>
      <c r="C38" s="80" t="s">
        <v>38</v>
      </c>
      <c r="D38" s="53">
        <v>1</v>
      </c>
      <c r="E38" s="54" t="s">
        <v>36</v>
      </c>
      <c r="F38" s="59"/>
      <c r="G38" s="55">
        <f t="shared" si="3"/>
        <v>0</v>
      </c>
      <c r="H38" s="55">
        <f t="shared" si="4"/>
        <v>0</v>
      </c>
      <c r="I38" s="55">
        <f t="shared" si="5"/>
        <v>0</v>
      </c>
      <c r="J38" s="55">
        <f t="shared" si="6"/>
        <v>0</v>
      </c>
      <c r="K38" s="89">
        <v>750</v>
      </c>
      <c r="L38" s="21">
        <f t="shared" si="8"/>
        <v>0</v>
      </c>
      <c r="M38" s="57">
        <f t="shared" si="9"/>
        <v>0</v>
      </c>
      <c r="N38" s="57"/>
      <c r="O38" s="58"/>
    </row>
    <row r="39" spans="2:15" x14ac:dyDescent="0.35">
      <c r="B39" s="12" t="s">
        <v>79</v>
      </c>
      <c r="C39" s="80" t="s">
        <v>34</v>
      </c>
      <c r="D39" s="53">
        <v>1</v>
      </c>
      <c r="E39" s="54" t="s">
        <v>36</v>
      </c>
      <c r="F39" s="59"/>
      <c r="G39" s="55">
        <f t="shared" si="3"/>
        <v>0</v>
      </c>
      <c r="H39" s="55">
        <f t="shared" si="4"/>
        <v>0</v>
      </c>
      <c r="I39" s="55">
        <f t="shared" si="5"/>
        <v>0</v>
      </c>
      <c r="J39" s="55">
        <f t="shared" si="6"/>
        <v>0</v>
      </c>
      <c r="K39" s="89">
        <v>750</v>
      </c>
      <c r="L39" s="21">
        <f t="shared" si="8"/>
        <v>0</v>
      </c>
      <c r="M39" s="57">
        <f t="shared" si="9"/>
        <v>0</v>
      </c>
      <c r="N39" s="57"/>
      <c r="O39" s="58"/>
    </row>
    <row r="40" spans="2:15" x14ac:dyDescent="0.35">
      <c r="B40" s="12" t="s">
        <v>80</v>
      </c>
      <c r="C40" s="78" t="s">
        <v>35</v>
      </c>
      <c r="D40" s="53">
        <v>1</v>
      </c>
      <c r="E40" s="54" t="s">
        <v>36</v>
      </c>
      <c r="F40" s="59"/>
      <c r="G40" s="55">
        <f t="shared" si="3"/>
        <v>0</v>
      </c>
      <c r="H40" s="55">
        <f t="shared" si="4"/>
        <v>0</v>
      </c>
      <c r="I40" s="55">
        <f t="shared" si="5"/>
        <v>0</v>
      </c>
      <c r="J40" s="55">
        <f t="shared" si="6"/>
        <v>0</v>
      </c>
      <c r="K40" s="89">
        <v>750</v>
      </c>
      <c r="L40" s="21">
        <f t="shared" si="8"/>
        <v>0</v>
      </c>
      <c r="M40" s="57">
        <f t="shared" si="9"/>
        <v>0</v>
      </c>
      <c r="N40" s="57"/>
      <c r="O40" s="58"/>
    </row>
    <row r="41" spans="2:15" x14ac:dyDescent="0.35">
      <c r="B41" s="14"/>
      <c r="C41" s="75" t="s">
        <v>100</v>
      </c>
      <c r="D41" s="62"/>
      <c r="E41" s="62"/>
      <c r="F41" s="59"/>
      <c r="G41" s="59"/>
      <c r="H41" s="59"/>
      <c r="I41" s="63"/>
      <c r="J41" s="63"/>
      <c r="K41" s="89"/>
      <c r="L41" s="18">
        <f>SUM(L30:L40)</f>
        <v>0</v>
      </c>
      <c r="M41" s="60">
        <f>SUM(M30:M40)</f>
        <v>0</v>
      </c>
      <c r="N41" s="60"/>
      <c r="O41" s="61"/>
    </row>
    <row r="42" spans="2:15" x14ac:dyDescent="0.35">
      <c r="B42" s="14"/>
      <c r="C42" s="75"/>
      <c r="D42" s="62"/>
      <c r="E42" s="62"/>
      <c r="F42" s="59"/>
      <c r="G42" s="59"/>
      <c r="H42" s="59"/>
      <c r="I42" s="63"/>
      <c r="J42" s="63"/>
      <c r="K42" s="89"/>
      <c r="L42" s="18"/>
      <c r="M42" s="60"/>
      <c r="N42" s="60"/>
      <c r="O42" s="61"/>
    </row>
    <row r="43" spans="2:15" x14ac:dyDescent="0.35">
      <c r="B43" s="13">
        <v>4</v>
      </c>
      <c r="C43" s="75" t="s">
        <v>45</v>
      </c>
      <c r="D43" s="62"/>
      <c r="E43" s="62"/>
      <c r="F43" s="59"/>
      <c r="G43" s="59"/>
      <c r="H43" s="59"/>
      <c r="I43" s="63"/>
      <c r="J43" s="63"/>
      <c r="K43" s="89"/>
      <c r="L43" s="18"/>
      <c r="M43" s="57"/>
      <c r="N43" s="57"/>
      <c r="O43" s="58"/>
    </row>
    <row r="44" spans="2:15" x14ac:dyDescent="0.35">
      <c r="B44" s="14" t="s">
        <v>84</v>
      </c>
      <c r="C44" s="78" t="s">
        <v>47</v>
      </c>
      <c r="D44" s="53">
        <v>1</v>
      </c>
      <c r="E44" s="54" t="s">
        <v>36</v>
      </c>
      <c r="F44" s="59"/>
      <c r="G44" s="38"/>
      <c r="H44" s="38"/>
      <c r="I44" s="38"/>
      <c r="J44" s="38"/>
      <c r="K44" s="89">
        <v>200</v>
      </c>
      <c r="L44" s="21">
        <f t="shared" ref="L44:L58" si="10">((F44+G44+H44)+(I44+J44))*K44</f>
        <v>0</v>
      </c>
      <c r="M44" s="57">
        <f>L44</f>
        <v>0</v>
      </c>
      <c r="N44" s="57"/>
      <c r="O44" s="58"/>
    </row>
    <row r="45" spans="2:15" x14ac:dyDescent="0.35">
      <c r="B45" s="14" t="s">
        <v>85</v>
      </c>
      <c r="C45" s="78" t="s">
        <v>48</v>
      </c>
      <c r="D45" s="53">
        <v>1</v>
      </c>
      <c r="E45" s="54" t="s">
        <v>36</v>
      </c>
      <c r="F45" s="59"/>
      <c r="G45" s="38"/>
      <c r="H45" s="38"/>
      <c r="I45" s="38"/>
      <c r="J45" s="38"/>
      <c r="K45" s="89">
        <v>200</v>
      </c>
      <c r="L45" s="21">
        <f t="shared" si="10"/>
        <v>0</v>
      </c>
      <c r="M45" s="57">
        <f t="shared" ref="M45:M58" si="11">L45</f>
        <v>0</v>
      </c>
      <c r="N45" s="57"/>
      <c r="O45" s="58"/>
    </row>
    <row r="46" spans="2:15" x14ac:dyDescent="0.35">
      <c r="B46" s="14" t="s">
        <v>86</v>
      </c>
      <c r="C46" s="78" t="s">
        <v>49</v>
      </c>
      <c r="D46" s="53">
        <v>1</v>
      </c>
      <c r="E46" s="54" t="s">
        <v>36</v>
      </c>
      <c r="F46" s="59"/>
      <c r="G46" s="38"/>
      <c r="H46" s="38"/>
      <c r="I46" s="38"/>
      <c r="J46" s="38"/>
      <c r="K46" s="89">
        <v>200</v>
      </c>
      <c r="L46" s="21">
        <f t="shared" si="10"/>
        <v>0</v>
      </c>
      <c r="M46" s="57">
        <f t="shared" si="11"/>
        <v>0</v>
      </c>
      <c r="N46" s="57"/>
      <c r="O46" s="58"/>
    </row>
    <row r="47" spans="2:15" x14ac:dyDescent="0.35">
      <c r="B47" s="14" t="s">
        <v>87</v>
      </c>
      <c r="C47" s="78" t="s">
        <v>50</v>
      </c>
      <c r="D47" s="53">
        <v>1</v>
      </c>
      <c r="E47" s="54" t="s">
        <v>36</v>
      </c>
      <c r="F47" s="59"/>
      <c r="G47" s="38"/>
      <c r="H47" s="38"/>
      <c r="I47" s="38"/>
      <c r="J47" s="38"/>
      <c r="K47" s="89">
        <v>150</v>
      </c>
      <c r="L47" s="21">
        <f t="shared" si="10"/>
        <v>0</v>
      </c>
      <c r="M47" s="57">
        <f t="shared" si="11"/>
        <v>0</v>
      </c>
      <c r="N47" s="57"/>
      <c r="O47" s="58"/>
    </row>
    <row r="48" spans="2:15" x14ac:dyDescent="0.35">
      <c r="B48" s="14" t="s">
        <v>88</v>
      </c>
      <c r="C48" s="78" t="s">
        <v>51</v>
      </c>
      <c r="D48" s="53">
        <v>1</v>
      </c>
      <c r="E48" s="54" t="s">
        <v>36</v>
      </c>
      <c r="F48" s="59"/>
      <c r="G48" s="38"/>
      <c r="H48" s="38"/>
      <c r="I48" s="38"/>
      <c r="J48" s="38"/>
      <c r="K48" s="89">
        <v>150</v>
      </c>
      <c r="L48" s="21">
        <f t="shared" si="10"/>
        <v>0</v>
      </c>
      <c r="M48" s="57">
        <f t="shared" si="11"/>
        <v>0</v>
      </c>
      <c r="N48" s="57"/>
      <c r="O48" s="58"/>
    </row>
    <row r="49" spans="2:15" x14ac:dyDescent="0.35">
      <c r="B49" s="14" t="s">
        <v>89</v>
      </c>
      <c r="C49" s="78" t="s">
        <v>52</v>
      </c>
      <c r="D49" s="53">
        <v>1</v>
      </c>
      <c r="E49" s="54" t="s">
        <v>36</v>
      </c>
      <c r="F49" s="59"/>
      <c r="G49" s="38"/>
      <c r="H49" s="38"/>
      <c r="I49" s="38"/>
      <c r="J49" s="38"/>
      <c r="K49" s="89">
        <v>150</v>
      </c>
      <c r="L49" s="21">
        <f t="shared" si="10"/>
        <v>0</v>
      </c>
      <c r="M49" s="57">
        <f t="shared" si="11"/>
        <v>0</v>
      </c>
      <c r="N49" s="57"/>
      <c r="O49" s="58"/>
    </row>
    <row r="50" spans="2:15" x14ac:dyDescent="0.35">
      <c r="B50" s="14" t="s">
        <v>90</v>
      </c>
      <c r="C50" s="78" t="s">
        <v>53</v>
      </c>
      <c r="D50" s="53">
        <v>1</v>
      </c>
      <c r="E50" s="54" t="s">
        <v>36</v>
      </c>
      <c r="F50" s="59"/>
      <c r="G50" s="38"/>
      <c r="H50" s="38"/>
      <c r="I50" s="38"/>
      <c r="J50" s="38"/>
      <c r="K50" s="89">
        <v>100</v>
      </c>
      <c r="L50" s="21">
        <f t="shared" si="10"/>
        <v>0</v>
      </c>
      <c r="M50" s="57">
        <f t="shared" si="11"/>
        <v>0</v>
      </c>
      <c r="N50" s="57"/>
      <c r="O50" s="58"/>
    </row>
    <row r="51" spans="2:15" ht="15.5" x14ac:dyDescent="0.35">
      <c r="B51" s="14" t="s">
        <v>91</v>
      </c>
      <c r="C51" s="78" t="s">
        <v>104</v>
      </c>
      <c r="D51" s="53">
        <v>1</v>
      </c>
      <c r="E51" s="54" t="s">
        <v>36</v>
      </c>
      <c r="F51" s="59"/>
      <c r="G51" s="38"/>
      <c r="H51" s="38"/>
      <c r="I51" s="38"/>
      <c r="J51" s="38"/>
      <c r="K51" s="89">
        <v>100</v>
      </c>
      <c r="L51" s="21">
        <f t="shared" si="10"/>
        <v>0</v>
      </c>
      <c r="M51" s="57">
        <f t="shared" si="11"/>
        <v>0</v>
      </c>
      <c r="N51" s="57"/>
      <c r="O51" s="58"/>
    </row>
    <row r="52" spans="2:15" x14ac:dyDescent="0.35">
      <c r="B52" s="14" t="s">
        <v>92</v>
      </c>
      <c r="C52" s="78" t="s">
        <v>54</v>
      </c>
      <c r="D52" s="53">
        <v>1</v>
      </c>
      <c r="E52" s="54" t="s">
        <v>36</v>
      </c>
      <c r="F52" s="59"/>
      <c r="G52" s="38"/>
      <c r="H52" s="38"/>
      <c r="I52" s="38"/>
      <c r="J52" s="38"/>
      <c r="K52" s="89">
        <v>100</v>
      </c>
      <c r="L52" s="21">
        <f t="shared" si="10"/>
        <v>0</v>
      </c>
      <c r="M52" s="57">
        <f t="shared" si="11"/>
        <v>0</v>
      </c>
      <c r="N52" s="57"/>
      <c r="O52" s="58"/>
    </row>
    <row r="53" spans="2:15" x14ac:dyDescent="0.35">
      <c r="B53" s="14" t="s">
        <v>93</v>
      </c>
      <c r="C53" s="78" t="s">
        <v>55</v>
      </c>
      <c r="D53" s="53">
        <v>1</v>
      </c>
      <c r="E53" s="54" t="s">
        <v>36</v>
      </c>
      <c r="F53" s="59"/>
      <c r="G53" s="38"/>
      <c r="H53" s="38"/>
      <c r="I53" s="38"/>
      <c r="J53" s="38"/>
      <c r="K53" s="89">
        <v>100</v>
      </c>
      <c r="L53" s="21">
        <f t="shared" si="10"/>
        <v>0</v>
      </c>
      <c r="M53" s="57">
        <f t="shared" si="11"/>
        <v>0</v>
      </c>
      <c r="N53" s="57"/>
      <c r="O53" s="58"/>
    </row>
    <row r="54" spans="2:15" x14ac:dyDescent="0.35">
      <c r="B54" s="14" t="s">
        <v>94</v>
      </c>
      <c r="C54" s="78" t="s">
        <v>56</v>
      </c>
      <c r="D54" s="53">
        <v>1</v>
      </c>
      <c r="E54" s="54" t="s">
        <v>36</v>
      </c>
      <c r="F54" s="59"/>
      <c r="G54" s="38"/>
      <c r="H54" s="38"/>
      <c r="I54" s="38"/>
      <c r="J54" s="38"/>
      <c r="K54" s="89">
        <v>150</v>
      </c>
      <c r="L54" s="21">
        <f t="shared" si="10"/>
        <v>0</v>
      </c>
      <c r="M54" s="57">
        <f t="shared" si="11"/>
        <v>0</v>
      </c>
      <c r="N54" s="57"/>
      <c r="O54" s="58"/>
    </row>
    <row r="55" spans="2:15" x14ac:dyDescent="0.35">
      <c r="B55" s="14" t="s">
        <v>95</v>
      </c>
      <c r="C55" s="78" t="s">
        <v>57</v>
      </c>
      <c r="D55" s="53">
        <v>1</v>
      </c>
      <c r="E55" s="54" t="s">
        <v>36</v>
      </c>
      <c r="F55" s="59"/>
      <c r="G55" s="38"/>
      <c r="H55" s="38"/>
      <c r="I55" s="38"/>
      <c r="J55" s="38"/>
      <c r="K55" s="89">
        <v>150</v>
      </c>
      <c r="L55" s="21">
        <f t="shared" si="10"/>
        <v>0</v>
      </c>
      <c r="M55" s="57">
        <f t="shared" si="11"/>
        <v>0</v>
      </c>
      <c r="N55" s="57"/>
      <c r="O55" s="58"/>
    </row>
    <row r="56" spans="2:15" x14ac:dyDescent="0.35">
      <c r="B56" s="14" t="s">
        <v>96</v>
      </c>
      <c r="C56" s="78" t="s">
        <v>58</v>
      </c>
      <c r="D56" s="53">
        <v>1</v>
      </c>
      <c r="E56" s="54" t="s">
        <v>36</v>
      </c>
      <c r="F56" s="59"/>
      <c r="G56" s="38"/>
      <c r="H56" s="38"/>
      <c r="I56" s="38"/>
      <c r="J56" s="38"/>
      <c r="K56" s="89">
        <v>150</v>
      </c>
      <c r="L56" s="21">
        <f t="shared" si="10"/>
        <v>0</v>
      </c>
      <c r="M56" s="57">
        <f t="shared" si="11"/>
        <v>0</v>
      </c>
      <c r="N56" s="57"/>
      <c r="O56" s="58"/>
    </row>
    <row r="57" spans="2:15" x14ac:dyDescent="0.35">
      <c r="B57" s="14" t="s">
        <v>97</v>
      </c>
      <c r="C57" s="78" t="s">
        <v>59</v>
      </c>
      <c r="D57" s="53">
        <v>1</v>
      </c>
      <c r="E57" s="54" t="s">
        <v>36</v>
      </c>
      <c r="F57" s="59"/>
      <c r="G57" s="38"/>
      <c r="H57" s="38"/>
      <c r="I57" s="38"/>
      <c r="J57" s="38"/>
      <c r="K57" s="89">
        <v>150</v>
      </c>
      <c r="L57" s="21">
        <f t="shared" si="10"/>
        <v>0</v>
      </c>
      <c r="M57" s="57">
        <f t="shared" si="11"/>
        <v>0</v>
      </c>
      <c r="N57" s="57"/>
      <c r="O57" s="58"/>
    </row>
    <row r="58" spans="2:15" x14ac:dyDescent="0.35">
      <c r="B58" s="14" t="s">
        <v>98</v>
      </c>
      <c r="C58" s="78" t="s">
        <v>60</v>
      </c>
      <c r="D58" s="53">
        <v>1</v>
      </c>
      <c r="E58" s="54" t="s">
        <v>36</v>
      </c>
      <c r="F58" s="59"/>
      <c r="G58" s="38"/>
      <c r="H58" s="38"/>
      <c r="I58" s="38"/>
      <c r="J58" s="38"/>
      <c r="K58" s="89">
        <v>150</v>
      </c>
      <c r="L58" s="21">
        <f t="shared" si="10"/>
        <v>0</v>
      </c>
      <c r="M58" s="57">
        <f t="shared" si="11"/>
        <v>0</v>
      </c>
      <c r="N58" s="60"/>
      <c r="O58" s="61"/>
    </row>
    <row r="59" spans="2:15" x14ac:dyDescent="0.35">
      <c r="B59" s="14"/>
      <c r="C59" s="75" t="s">
        <v>101</v>
      </c>
      <c r="D59" s="53"/>
      <c r="E59" s="64"/>
      <c r="F59" s="59"/>
      <c r="G59" s="47"/>
      <c r="H59" s="59"/>
      <c r="I59" s="63"/>
      <c r="J59" s="63"/>
      <c r="K59" s="90"/>
      <c r="L59" s="18">
        <f>SUM(L44:L58)</f>
        <v>0</v>
      </c>
      <c r="M59" s="57">
        <f>SUM(M44:M58)</f>
        <v>0</v>
      </c>
      <c r="N59" s="57"/>
      <c r="O59" s="58"/>
    </row>
    <row r="60" spans="2:15" x14ac:dyDescent="0.35">
      <c r="B60" s="14"/>
      <c r="C60" s="75" t="s">
        <v>102</v>
      </c>
      <c r="D60" s="53"/>
      <c r="E60" s="64"/>
      <c r="F60" s="59"/>
      <c r="G60" s="47"/>
      <c r="H60" s="59"/>
      <c r="I60" s="63"/>
      <c r="J60" s="63"/>
      <c r="K60" s="90"/>
      <c r="L60" s="18">
        <f>SUM(L59,L41,L27,L17)*0.2</f>
        <v>0</v>
      </c>
      <c r="M60" s="18">
        <f>SUM(M59,M41,M27,M17)*0.2</f>
        <v>0</v>
      </c>
      <c r="N60" s="57"/>
      <c r="O60" s="58"/>
    </row>
    <row r="61" spans="2:15" x14ac:dyDescent="0.35">
      <c r="B61" s="14"/>
      <c r="C61" s="5"/>
      <c r="D61" s="53"/>
      <c r="E61" s="62"/>
      <c r="F61" s="59"/>
      <c r="G61" s="59"/>
      <c r="H61" s="59"/>
      <c r="I61" s="63"/>
      <c r="J61" s="63"/>
      <c r="K61" s="90"/>
      <c r="L61" s="21"/>
      <c r="M61" s="18"/>
      <c r="N61" s="18"/>
      <c r="O61" s="19"/>
    </row>
    <row r="62" spans="2:15" s="20" customFormat="1" ht="17.649999999999999" customHeight="1" x14ac:dyDescent="0.3">
      <c r="B62" s="72" t="s">
        <v>6</v>
      </c>
      <c r="C62" s="73"/>
      <c r="D62" s="73"/>
      <c r="E62" s="73"/>
      <c r="F62" s="73"/>
      <c r="G62" s="73"/>
      <c r="H62" s="73"/>
      <c r="I62" s="73"/>
      <c r="J62" s="73"/>
      <c r="K62" s="91"/>
      <c r="L62" s="18">
        <f>+L59+L41+L17+L27+L60</f>
        <v>0</v>
      </c>
      <c r="M62" s="18">
        <f>L62</f>
        <v>0</v>
      </c>
      <c r="N62" s="18"/>
      <c r="O62" s="19"/>
    </row>
    <row r="63" spans="2:15" s="20" customFormat="1" ht="17.649999999999999" customHeight="1" x14ac:dyDescent="0.3">
      <c r="B63" s="95" t="s">
        <v>7</v>
      </c>
      <c r="C63" s="96"/>
      <c r="D63" s="73"/>
      <c r="E63" s="73"/>
      <c r="F63" s="73"/>
      <c r="G63" s="73"/>
      <c r="H63" s="73"/>
      <c r="I63" s="73"/>
      <c r="J63" s="73"/>
      <c r="K63" s="91"/>
      <c r="L63" s="18">
        <f>+L62*0.15</f>
        <v>0</v>
      </c>
      <c r="M63" s="18">
        <f>L63</f>
        <v>0</v>
      </c>
      <c r="N63" s="18">
        <f>N62*0.15</f>
        <v>0</v>
      </c>
      <c r="O63" s="19">
        <f>O62*0.15</f>
        <v>0</v>
      </c>
    </row>
    <row r="64" spans="2:15" s="20" customFormat="1" ht="27" customHeight="1" x14ac:dyDescent="0.3">
      <c r="B64" s="74" t="s">
        <v>8</v>
      </c>
      <c r="C64" s="73"/>
      <c r="D64" s="73"/>
      <c r="E64" s="73"/>
      <c r="F64" s="73"/>
      <c r="G64" s="73"/>
      <c r="H64" s="73"/>
      <c r="I64" s="73"/>
      <c r="J64" s="73"/>
      <c r="K64" s="91"/>
      <c r="L64" s="22">
        <f>+L62+L63</f>
        <v>0</v>
      </c>
      <c r="M64" s="18">
        <f>SUM(M62:M63)</f>
        <v>0</v>
      </c>
      <c r="N64" s="18">
        <f t="shared" ref="N64:O64" si="12">SUM(N62:N63)</f>
        <v>0</v>
      </c>
      <c r="O64" s="18">
        <f t="shared" si="12"/>
        <v>0</v>
      </c>
    </row>
    <row r="65" spans="3:15" x14ac:dyDescent="0.35">
      <c r="K65" s="92"/>
      <c r="M65" s="97" t="s">
        <v>105</v>
      </c>
      <c r="N65" s="97"/>
      <c r="O65" s="84">
        <f>SUM(M64:O64)</f>
        <v>0</v>
      </c>
    </row>
    <row r="67" spans="3:15" x14ac:dyDescent="0.35">
      <c r="O67" s="82"/>
    </row>
    <row r="68" spans="3:15" x14ac:dyDescent="0.35">
      <c r="C68" s="8" t="s">
        <v>11</v>
      </c>
      <c r="D68" s="65"/>
      <c r="E68" s="66"/>
      <c r="F68" s="66"/>
      <c r="G68" s="66"/>
      <c r="H68" s="66"/>
      <c r="I68" s="66"/>
      <c r="J68" s="66"/>
      <c r="K68" s="66"/>
    </row>
    <row r="69" spans="3:15" x14ac:dyDescent="0.35">
      <c r="C69" s="8" t="s">
        <v>12</v>
      </c>
      <c r="D69" s="65"/>
      <c r="E69" s="66"/>
      <c r="F69" s="66"/>
      <c r="G69" s="66"/>
      <c r="H69" s="66"/>
      <c r="I69" s="66"/>
      <c r="J69" s="66"/>
      <c r="K69" s="66"/>
      <c r="O69" s="83"/>
    </row>
    <row r="70" spans="3:15" x14ac:dyDescent="0.35">
      <c r="C70" s="8" t="s">
        <v>13</v>
      </c>
      <c r="D70" s="65"/>
      <c r="E70" s="66"/>
      <c r="F70" s="66"/>
      <c r="G70" s="66"/>
      <c r="H70" s="66"/>
      <c r="I70" s="66"/>
      <c r="J70" s="66"/>
      <c r="K70" s="66"/>
    </row>
    <row r="71" spans="3:15" x14ac:dyDescent="0.35">
      <c r="C71" s="8" t="s">
        <v>14</v>
      </c>
      <c r="D71" s="65"/>
      <c r="E71" s="66"/>
      <c r="F71" s="66"/>
      <c r="G71" s="66"/>
      <c r="H71" s="66"/>
      <c r="I71" s="66"/>
      <c r="J71" s="66"/>
      <c r="K71" s="66"/>
    </row>
    <row r="72" spans="3:15" x14ac:dyDescent="0.35">
      <c r="C72" s="94" t="s">
        <v>15</v>
      </c>
      <c r="D72" s="94"/>
      <c r="E72" s="94"/>
      <c r="F72" s="94"/>
      <c r="G72" s="94"/>
      <c r="H72" s="94"/>
      <c r="I72" s="67"/>
      <c r="J72" s="67"/>
      <c r="K72" s="67"/>
    </row>
    <row r="82" spans="3:3" x14ac:dyDescent="0.35">
      <c r="C82" t="e" vm="1">
        <v>#VALUE!</v>
      </c>
    </row>
  </sheetData>
  <mergeCells count="3">
    <mergeCell ref="C72:H72"/>
    <mergeCell ref="B63:C63"/>
    <mergeCell ref="M65:N65"/>
  </mergeCells>
  <pageMargins left="0.70866141732283461" right="0.70866141732283461" top="0.74803149606299213" bottom="0.74803149606299213" header="0.31496062992125984" footer="0.31496062992125984"/>
  <pageSetup paperSize="9" scale="66" fitToHeight="0" orientation="landscape" r:id="rId1"/>
  <rowBreaks count="3" manualBreakCount="3">
    <brk id="49" max="14" man="1"/>
    <brk id="77" max="16383" man="1"/>
    <brk id="7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C6A69020C384986FB9EC257869723" ma:contentTypeVersion="10" ma:contentTypeDescription="Create a new document." ma:contentTypeScope="" ma:versionID="49f61a92516fb82b12336e59f0f456e8">
  <xsd:schema xmlns:xsd="http://www.w3.org/2001/XMLSchema" xmlns:xs="http://www.w3.org/2001/XMLSchema" xmlns:p="http://schemas.microsoft.com/office/2006/metadata/properties" xmlns:ns2="5bf06ec7-147e-42e1-95bf-3ba9cc3d7da3" xmlns:ns3="7e71308a-8503-4254-8eb4-3c0ab724e590" targetNamespace="http://schemas.microsoft.com/office/2006/metadata/properties" ma:root="true" ma:fieldsID="41f43c25086d6c02965358296f3592d6" ns2:_="" ns3:_="">
    <xsd:import namespace="5bf06ec7-147e-42e1-95bf-3ba9cc3d7da3"/>
    <xsd:import namespace="7e71308a-8503-4254-8eb4-3c0ab724e5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06ec7-147e-42e1-95bf-3ba9cc3d7d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7baf10e-4f3c-4caa-9356-6c01b787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1308a-8503-4254-8eb4-3c0ab724e5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844ff4-25b0-4259-8ab1-106c2c6df9fc}" ma:internalName="TaxCatchAll" ma:showField="CatchAllData" ma:web="7e71308a-8503-4254-8eb4-3c0ab724e5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f06ec7-147e-42e1-95bf-3ba9cc3d7da3">
      <Terms xmlns="http://schemas.microsoft.com/office/infopath/2007/PartnerControls"/>
    </lcf76f155ced4ddcb4097134ff3c332f>
    <TaxCatchAll xmlns="7e71308a-8503-4254-8eb4-3c0ab724e590" xsi:nil="true"/>
  </documentManagement>
</p:properties>
</file>

<file path=customXml/itemProps1.xml><?xml version="1.0" encoding="utf-8"?>
<ds:datastoreItem xmlns:ds="http://schemas.openxmlformats.org/officeDocument/2006/customXml" ds:itemID="{78A025C5-FB5F-4B22-9235-7095D2F736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45CB2-663D-47C9-809F-5456205BBEA8}"/>
</file>

<file path=customXml/itemProps3.xml><?xml version="1.0" encoding="utf-8"?>
<ds:datastoreItem xmlns:ds="http://schemas.openxmlformats.org/officeDocument/2006/customXml" ds:itemID="{DB4A27BA-F9C3-435C-972E-85235E5D1DC2}">
  <ds:schemaRefs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25b6788d-1580-4eb2-a1bc-31aa1692867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3f8e86a-351d-4b5f-9b41-bce6db21442c"/>
    <ds:schemaRef ds:uri="http://purl.org/dc/elements/1.1/"/>
    <ds:schemaRef ds:uri="7e71308a-8503-4254-8eb4-3c0ab724e590"/>
    <ds:schemaRef ds:uri="34414971-0ea1-49df-bd58-a3e1b1ee8a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Breakdown</vt:lpstr>
      <vt:lpstr>'Cost Breakdown'!Print_Area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Modiba</dc:creator>
  <cp:lastModifiedBy>Wellem Skhosana</cp:lastModifiedBy>
  <cp:lastPrinted>2025-10-30T08:01:37Z</cp:lastPrinted>
  <dcterms:created xsi:type="dcterms:W3CDTF">2024-12-11T14:58:06Z</dcterms:created>
  <dcterms:modified xsi:type="dcterms:W3CDTF">2026-04-09T10:40:21Z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0x01010005EC6A69020C384986FB9EC257869723</vt:lpwstr>
  </property>
  <property fmtid="{D5CDD505-2E9C-101B-9397-08002B2CF9AE}" pid="3" name="MediaServiceImageTags">
    <vt:lpwstr/>
  </property>
</Properties>
</file>